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filterPrivacy="1"/>
  <xr:revisionPtr revIDLastSave="0" documentId="13_ncr:1_{E44F3DF2-EC2A-46A0-B808-EDD27DA4DAB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202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B17" i="1"/>
  <c r="C24" i="1"/>
  <c r="B24" i="1"/>
  <c r="C23" i="1"/>
  <c r="B23" i="1"/>
  <c r="B22" i="1"/>
  <c r="D22" i="1"/>
  <c r="C22" i="1"/>
  <c r="C21" i="1"/>
  <c r="B21" i="1"/>
  <c r="C20" i="1"/>
  <c r="D20" i="1" s="1"/>
  <c r="B20" i="1"/>
  <c r="C19" i="1"/>
  <c r="B19" i="1"/>
  <c r="C18" i="1"/>
  <c r="B18" i="1"/>
  <c r="C16" i="1"/>
  <c r="B16" i="1"/>
  <c r="C15" i="1"/>
  <c r="D15" i="1" s="1"/>
  <c r="B15" i="1"/>
  <c r="B14" i="1"/>
  <c r="D14" i="1" s="1"/>
  <c r="C14" i="1"/>
  <c r="B13" i="1"/>
  <c r="C13" i="1"/>
  <c r="D12" i="1"/>
  <c r="B12" i="1"/>
  <c r="C12" i="1"/>
  <c r="C11" i="1"/>
  <c r="D11" i="1" s="1"/>
  <c r="B11" i="1"/>
  <c r="B10" i="1"/>
  <c r="D10" i="1" s="1"/>
  <c r="C10" i="1"/>
  <c r="D24" i="1"/>
  <c r="D21" i="1"/>
  <c r="D19" i="1"/>
  <c r="D13" i="1"/>
  <c r="C9" i="1"/>
  <c r="B9" i="1"/>
  <c r="D9" i="1" s="1"/>
  <c r="D8" i="1"/>
  <c r="C8" i="1"/>
  <c r="B8" i="1"/>
  <c r="C7" i="1"/>
  <c r="B7" i="1"/>
  <c r="C5" i="1"/>
  <c r="B5" i="1"/>
  <c r="D5" i="1" s="1"/>
  <c r="D6" i="1"/>
  <c r="B6" i="1"/>
  <c r="C6" i="1"/>
  <c r="B4" i="1"/>
  <c r="D4" i="1" s="1"/>
  <c r="C4" i="1"/>
  <c r="B3" i="1"/>
  <c r="D3" i="1" s="1"/>
  <c r="C3" i="1"/>
  <c r="C2" i="1"/>
  <c r="B2" i="1"/>
  <c r="D2" i="1" s="1"/>
  <c r="D7" i="1" l="1"/>
  <c r="D17" i="1"/>
  <c r="D23" i="1"/>
  <c r="D18" i="1"/>
  <c r="D16" i="1"/>
</calcChain>
</file>

<file path=xl/sharedStrings.xml><?xml version="1.0" encoding="utf-8"?>
<sst xmlns="http://schemas.openxmlformats.org/spreadsheetml/2006/main" count="27" uniqueCount="27">
  <si>
    <t>IMPORTE ASISTENCIA</t>
  </si>
  <si>
    <t>IMPORTE KM</t>
  </si>
  <si>
    <t xml:space="preserve">TOTAL </t>
  </si>
  <si>
    <t xml:space="preserve">BURGOS SÁNCHEZ-CABEZUDO, SARA                     </t>
  </si>
  <si>
    <t xml:space="preserve">GOMEZ CORCOLES, PATROCINIO                        </t>
  </si>
  <si>
    <t xml:space="preserve">GÓMEZ FERNÁNDEZ, SONIA MARÍA                      </t>
  </si>
  <si>
    <t xml:space="preserve">HERRERO SAINZ, MARÍA SOLEDAD                      </t>
  </si>
  <si>
    <t xml:space="preserve">JAREÑO PARICIO, PEDRO                             </t>
  </si>
  <si>
    <t xml:space="preserve">MANZANO FERNÁNDEZ DE MERA, MARÍA JESÚS            </t>
  </si>
  <si>
    <t xml:space="preserve">MORALES PAREJA, SILVIA                            </t>
  </si>
  <si>
    <t xml:space="preserve">MORALES SERRANO, MIGUEL                           </t>
  </si>
  <si>
    <t xml:space="preserve">NIETO GONZALEZ, MIGUEL                            </t>
  </si>
  <si>
    <t xml:space="preserve">RIVAS CID, JOSE FRANCISCO                         </t>
  </si>
  <si>
    <t xml:space="preserve">YUNTA MORALES, CÁNDIDO                            </t>
  </si>
  <si>
    <t xml:space="preserve">ZARCO TROYANO, ROCÍO                              </t>
  </si>
  <si>
    <t xml:space="preserve">CULEBRAS MOYA, DAVID                              </t>
  </si>
  <si>
    <t>MIEMBROS DEL CONSEJO ADMINISTRACION 2023</t>
  </si>
  <si>
    <t>CASADO RUBIO, MANUELA</t>
  </si>
  <si>
    <t>BORJA MENCHEN, MANUEL</t>
  </si>
  <si>
    <t>ARCANGEL FERNANDEZ, JOSE LUIS</t>
  </si>
  <si>
    <t>GARCÍA GUTIERREZ, NOELIA</t>
  </si>
  <si>
    <t>GONZALEZ LAMOLA, JOSÉ LUIS</t>
  </si>
  <si>
    <t>IGUALADA CHAMON, MIGUEL ANGEL</t>
  </si>
  <si>
    <t>LOPEZ CARRIZO, JOSE MANUEL</t>
  </si>
  <si>
    <t>LOPEZ CASTILLO, ARMENTARIO</t>
  </si>
  <si>
    <t>MARTINEZ RODRIGUEZ, GONZALO</t>
  </si>
  <si>
    <t>RUIZ GUERRA, IGNACIO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</si>
</sst>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0" fontId="0" fillId="0" borderId="0" xfId="0" applyAlignment="1">
      <alignment vertical="center"/>
    </xf>
    <xf numFmtId="0" fontId="16" fillId="33" borderId="10" xfId="0" applyFont="1" applyFill="1" applyBorder="1" applyAlignment="1">
      <alignment horizontal="left" vertical="center" wrapText="1"/>
    </xf>
    <xf numFmtId="4" fontId="16" fillId="0" borderId="10" xfId="0" applyNumberFormat="1" applyFont="1" applyBorder="1" applyAlignment="1">
      <alignment vertical="center"/>
    </xf>
    <xf numFmtId="0" fontId="0" fillId="0" borderId="10" xfId="0" applyBorder="1" applyAlignment="1">
      <alignment vertical="center"/>
    </xf>
    <xf numFmtId="4" fontId="16" fillId="33" borderId="10" xfId="0" applyNumberFormat="1" applyFont="1" applyFill="1" applyBorder="1" applyAlignment="1">
      <alignment horizontal="center" vertical="center" wrapText="1"/>
    </xf>
    <xf numFmtId="4" fontId="16" fillId="0" borderId="10" xfId="0" applyNumberFormat="1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left" vertical="center" wrapText="1"/>
    </xf>
    <xf numFmtId="4" fontId="16" fillId="33" borderId="10" xfId="0" applyNumberFormat="1" applyFont="1" applyFill="1" applyBorder="1" applyAlignment="1">
      <alignment horizontal="right" vertical="center" wrapText="1"/>
    </xf>
    <xf numFmtId="4" fontId="16" fillId="34" borderId="10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</cellXfs>
  <cellStyles count="49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1 2" xfId="43" xr:uid="{00000000-0005-0000-0000-00000D000000}"/>
    <cellStyle name="60% - Énfasis2" xfId="25" builtinId="36" customBuiltin="1"/>
    <cellStyle name="60% - Énfasis2 2" xfId="44" xr:uid="{00000000-0005-0000-0000-00000F000000}"/>
    <cellStyle name="60% - Énfasis3" xfId="29" builtinId="40" customBuiltin="1"/>
    <cellStyle name="60% - Énfasis3 2" xfId="45" xr:uid="{00000000-0005-0000-0000-000011000000}"/>
    <cellStyle name="60% - Énfasis4" xfId="33" builtinId="44" customBuiltin="1"/>
    <cellStyle name="60% - Énfasis4 2" xfId="46" xr:uid="{00000000-0005-0000-0000-000013000000}"/>
    <cellStyle name="60% - Énfasis5" xfId="37" builtinId="48" customBuiltin="1"/>
    <cellStyle name="60% - Énfasis5 2" xfId="47" xr:uid="{00000000-0005-0000-0000-000015000000}"/>
    <cellStyle name="60% - Énfasis6" xfId="41" builtinId="52" customBuiltin="1"/>
    <cellStyle name="60% - Énfasis6 2" xfId="48" xr:uid="{00000000-0005-0000-0000-000017000000}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eutral 2" xfId="42" xr:uid="{00000000-0005-0000-0000-000027000000}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4"/>
  <sheetViews>
    <sheetView tabSelected="1" workbookViewId="0">
      <selection activeCell="A2" sqref="A2"/>
    </sheetView>
  </sheetViews>
  <sheetFormatPr baseColWidth="10" defaultRowHeight="15" x14ac:dyDescent="0.25"/>
  <cols>
    <col min="1" max="1" width="48.42578125" bestFit="1" customWidth="1"/>
    <col min="2" max="3" width="14.5703125" customWidth="1"/>
    <col min="4" max="4" width="15.5703125" style="10" customWidth="1"/>
  </cols>
  <sheetData>
    <row r="1" spans="1:4" ht="39.950000000000003" customHeight="1" x14ac:dyDescent="0.25">
      <c r="A1" s="2" t="s">
        <v>16</v>
      </c>
      <c r="B1" s="5" t="s">
        <v>0</v>
      </c>
      <c r="C1" s="5" t="s">
        <v>1</v>
      </c>
      <c r="D1" s="8" t="s">
        <v>2</v>
      </c>
    </row>
    <row r="2" spans="1:4" ht="24.95" customHeight="1" x14ac:dyDescent="0.25">
      <c r="A2" s="7" t="s">
        <v>19</v>
      </c>
      <c r="B2" s="6">
        <f>1045*6</f>
        <v>6270</v>
      </c>
      <c r="C2" s="6">
        <f>67.08*6</f>
        <v>402.48</v>
      </c>
      <c r="D2" s="9">
        <f t="shared" ref="D2:D10" si="0">+B2+C2</f>
        <v>6672.48</v>
      </c>
    </row>
    <row r="3" spans="1:4" ht="24.95" customHeight="1" x14ac:dyDescent="0.25">
      <c r="A3" s="7" t="s">
        <v>18</v>
      </c>
      <c r="B3" s="6">
        <f>1045*6</f>
        <v>6270</v>
      </c>
      <c r="C3" s="6">
        <f>66.56*6</f>
        <v>399.36</v>
      </c>
      <c r="D3" s="9">
        <f t="shared" si="0"/>
        <v>6669.36</v>
      </c>
    </row>
    <row r="4" spans="1:4" s="1" customFormat="1" ht="24.95" customHeight="1" x14ac:dyDescent="0.25">
      <c r="A4" s="4" t="s">
        <v>3</v>
      </c>
      <c r="B4" s="3">
        <f>1045*9</f>
        <v>9405</v>
      </c>
      <c r="C4" s="3">
        <f>33.28*9</f>
        <v>299.52</v>
      </c>
      <c r="D4" s="9">
        <f t="shared" si="0"/>
        <v>9704.52</v>
      </c>
    </row>
    <row r="5" spans="1:4" s="1" customFormat="1" ht="24.95" customHeight="1" x14ac:dyDescent="0.25">
      <c r="A5" s="4" t="s">
        <v>17</v>
      </c>
      <c r="B5" s="3">
        <f>1045*6</f>
        <v>6270</v>
      </c>
      <c r="C5" s="3">
        <f>108.16*6</f>
        <v>648.96</v>
      </c>
      <c r="D5" s="9">
        <f t="shared" si="0"/>
        <v>6918.96</v>
      </c>
    </row>
    <row r="6" spans="1:4" s="1" customFormat="1" ht="24.95" customHeight="1" x14ac:dyDescent="0.25">
      <c r="A6" s="4" t="s">
        <v>15</v>
      </c>
      <c r="B6" s="3">
        <f>1045*9</f>
        <v>9405</v>
      </c>
      <c r="C6" s="3">
        <f>96.72*9</f>
        <v>870.48</v>
      </c>
      <c r="D6" s="9">
        <f t="shared" si="0"/>
        <v>10275.48</v>
      </c>
    </row>
    <row r="7" spans="1:4" s="1" customFormat="1" ht="24.95" customHeight="1" x14ac:dyDescent="0.25">
      <c r="A7" s="4" t="s">
        <v>20</v>
      </c>
      <c r="B7" s="3">
        <f>1045*6</f>
        <v>6270</v>
      </c>
      <c r="C7" s="3">
        <f>26*5</f>
        <v>130</v>
      </c>
      <c r="D7" s="9">
        <f t="shared" si="0"/>
        <v>6400</v>
      </c>
    </row>
    <row r="8" spans="1:4" s="1" customFormat="1" ht="24.95" customHeight="1" x14ac:dyDescent="0.25">
      <c r="A8" s="4" t="s">
        <v>4</v>
      </c>
      <c r="B8" s="3">
        <f>1045*15</f>
        <v>15675</v>
      </c>
      <c r="C8" s="3">
        <f>130*15</f>
        <v>1950</v>
      </c>
      <c r="D8" s="9">
        <f t="shared" si="0"/>
        <v>17625</v>
      </c>
    </row>
    <row r="9" spans="1:4" s="1" customFormat="1" ht="24.95" customHeight="1" x14ac:dyDescent="0.25">
      <c r="A9" s="4" t="s">
        <v>5</v>
      </c>
      <c r="B9" s="3">
        <f>1045*9</f>
        <v>9405</v>
      </c>
      <c r="C9" s="3">
        <f>23.4*8</f>
        <v>187.2</v>
      </c>
      <c r="D9" s="9">
        <f t="shared" si="0"/>
        <v>9592.2000000000007</v>
      </c>
    </row>
    <row r="10" spans="1:4" s="1" customFormat="1" ht="24.95" customHeight="1" x14ac:dyDescent="0.25">
      <c r="A10" s="4" t="s">
        <v>21</v>
      </c>
      <c r="B10" s="3">
        <f>1045*2</f>
        <v>2090</v>
      </c>
      <c r="C10" s="3">
        <f>65*2</f>
        <v>130</v>
      </c>
      <c r="D10" s="9">
        <f t="shared" si="0"/>
        <v>2220</v>
      </c>
    </row>
    <row r="11" spans="1:4" s="1" customFormat="1" ht="24.95" customHeight="1" x14ac:dyDescent="0.25">
      <c r="A11" s="4" t="s">
        <v>6</v>
      </c>
      <c r="B11" s="3">
        <f>1045*15</f>
        <v>15675</v>
      </c>
      <c r="C11" s="3">
        <f>67.6*14</f>
        <v>946.39999999999986</v>
      </c>
      <c r="D11" s="9">
        <f t="shared" ref="D11:D24" si="1">+B11+C11</f>
        <v>16621.400000000001</v>
      </c>
    </row>
    <row r="12" spans="1:4" s="1" customFormat="1" ht="24.95" customHeight="1" x14ac:dyDescent="0.25">
      <c r="A12" s="4" t="s">
        <v>22</v>
      </c>
      <c r="B12" s="3">
        <f>1045*6</f>
        <v>6270</v>
      </c>
      <c r="C12" s="3">
        <f>47.84*6</f>
        <v>287.04000000000002</v>
      </c>
      <c r="D12" s="9">
        <f t="shared" si="1"/>
        <v>6557.04</v>
      </c>
    </row>
    <row r="13" spans="1:4" s="1" customFormat="1" ht="24.95" customHeight="1" x14ac:dyDescent="0.25">
      <c r="A13" s="4" t="s">
        <v>7</v>
      </c>
      <c r="B13" s="3">
        <f>1045*9</f>
        <v>9405</v>
      </c>
      <c r="C13" s="3">
        <f>101.4*9</f>
        <v>912.6</v>
      </c>
      <c r="D13" s="9">
        <f t="shared" si="1"/>
        <v>10317.6</v>
      </c>
    </row>
    <row r="14" spans="1:4" s="1" customFormat="1" ht="24.95" customHeight="1" x14ac:dyDescent="0.25">
      <c r="A14" s="4" t="s">
        <v>23</v>
      </c>
      <c r="B14" s="3">
        <f>1045*6</f>
        <v>6270</v>
      </c>
      <c r="C14" s="3">
        <f>47.84*6</f>
        <v>287.04000000000002</v>
      </c>
      <c r="D14" s="9">
        <f t="shared" si="1"/>
        <v>6557.04</v>
      </c>
    </row>
    <row r="15" spans="1:4" s="1" customFormat="1" ht="24.95" customHeight="1" x14ac:dyDescent="0.25">
      <c r="A15" s="4" t="s">
        <v>24</v>
      </c>
      <c r="B15" s="3">
        <f>1045*6</f>
        <v>6270</v>
      </c>
      <c r="C15" s="3">
        <f>158.08*6</f>
        <v>948.48</v>
      </c>
      <c r="D15" s="9">
        <f t="shared" si="1"/>
        <v>7218.48</v>
      </c>
    </row>
    <row r="16" spans="1:4" s="1" customFormat="1" ht="24.95" customHeight="1" x14ac:dyDescent="0.25">
      <c r="A16" s="4" t="s">
        <v>8</v>
      </c>
      <c r="B16" s="3">
        <f>1045*9</f>
        <v>9405</v>
      </c>
      <c r="C16" s="3">
        <f>59.28*7</f>
        <v>414.96000000000004</v>
      </c>
      <c r="D16" s="9">
        <f t="shared" si="1"/>
        <v>9819.9599999999991</v>
      </c>
    </row>
    <row r="17" spans="1:4" s="1" customFormat="1" ht="24.95" customHeight="1" x14ac:dyDescent="0.25">
      <c r="A17" s="4" t="s">
        <v>25</v>
      </c>
      <c r="B17" s="3">
        <f>1045*2</f>
        <v>2090</v>
      </c>
      <c r="C17" s="3">
        <f>68.12*2</f>
        <v>136.24</v>
      </c>
      <c r="D17" s="9">
        <f t="shared" si="1"/>
        <v>2226.2399999999998</v>
      </c>
    </row>
    <row r="18" spans="1:4" s="1" customFormat="1" ht="24.95" customHeight="1" x14ac:dyDescent="0.25">
      <c r="A18" s="4" t="s">
        <v>9</v>
      </c>
      <c r="B18" s="3">
        <f>1045*9</f>
        <v>9405</v>
      </c>
      <c r="C18" s="3">
        <f>68.64*9</f>
        <v>617.76</v>
      </c>
      <c r="D18" s="9">
        <f t="shared" si="1"/>
        <v>10022.76</v>
      </c>
    </row>
    <row r="19" spans="1:4" s="1" customFormat="1" ht="24.95" customHeight="1" x14ac:dyDescent="0.25">
      <c r="A19" s="4" t="s">
        <v>10</v>
      </c>
      <c r="B19" s="3">
        <f>1045*9</f>
        <v>9405</v>
      </c>
      <c r="C19" s="3">
        <f>76.96*7</f>
        <v>538.71999999999991</v>
      </c>
      <c r="D19" s="9">
        <f t="shared" si="1"/>
        <v>9943.7199999999993</v>
      </c>
    </row>
    <row r="20" spans="1:4" s="1" customFormat="1" ht="24.95" customHeight="1" x14ac:dyDescent="0.25">
      <c r="A20" s="4" t="s">
        <v>11</v>
      </c>
      <c r="B20" s="3">
        <f>1045*15</f>
        <v>15675</v>
      </c>
      <c r="C20" s="3">
        <f>130*15</f>
        <v>1950</v>
      </c>
      <c r="D20" s="9">
        <f t="shared" si="1"/>
        <v>17625</v>
      </c>
    </row>
    <row r="21" spans="1:4" s="1" customFormat="1" ht="24.95" customHeight="1" x14ac:dyDescent="0.25">
      <c r="A21" s="4" t="s">
        <v>12</v>
      </c>
      <c r="B21" s="3">
        <f>1045*15</f>
        <v>15675</v>
      </c>
      <c r="C21" s="3">
        <f>41.6*15</f>
        <v>624</v>
      </c>
      <c r="D21" s="9">
        <f t="shared" si="1"/>
        <v>16299</v>
      </c>
    </row>
    <row r="22" spans="1:4" s="1" customFormat="1" ht="24.95" customHeight="1" x14ac:dyDescent="0.25">
      <c r="A22" s="4" t="s">
        <v>26</v>
      </c>
      <c r="B22" s="3">
        <f>1045*5</f>
        <v>5225</v>
      </c>
      <c r="C22" s="3">
        <f>3.64*5</f>
        <v>18.2</v>
      </c>
      <c r="D22" s="9">
        <f t="shared" si="1"/>
        <v>5243.2</v>
      </c>
    </row>
    <row r="23" spans="1:4" s="1" customFormat="1" ht="24.95" customHeight="1" x14ac:dyDescent="0.25">
      <c r="A23" s="4" t="s">
        <v>13</v>
      </c>
      <c r="B23" s="3">
        <f>1045*9</f>
        <v>9405</v>
      </c>
      <c r="C23" s="3">
        <f>52*9</f>
        <v>468</v>
      </c>
      <c r="D23" s="9">
        <f t="shared" si="1"/>
        <v>9873</v>
      </c>
    </row>
    <row r="24" spans="1:4" s="1" customFormat="1" ht="24.95" customHeight="1" x14ac:dyDescent="0.25">
      <c r="A24" s="4" t="s">
        <v>14</v>
      </c>
      <c r="B24" s="3">
        <f>1045*9</f>
        <v>9405</v>
      </c>
      <c r="C24" s="3">
        <f>78.52*9</f>
        <v>706.68</v>
      </c>
      <c r="D24" s="9">
        <f t="shared" si="1"/>
        <v>10111.68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2024-10-08T07:05:53Z</dcterms:created>
  <dcterms:modified xsi:type="dcterms:W3CDTF">2024-10-08T07:05:57Z</dcterms:modified>
</cp:coreProperties>
</file>